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tadística Ambiental 2019\Plantillas_muestreo\"/>
    </mc:Choice>
  </mc:AlternateContent>
  <xr:revisionPtr revIDLastSave="0" documentId="13_ncr:1_{553B90A1-2E13-419A-B620-F7876A1F4314}" xr6:coauthVersionLast="41" xr6:coauthVersionMax="41" xr10:uidLastSave="{00000000-0000-0000-0000-000000000000}"/>
  <bookViews>
    <workbookView xWindow="-120" yWindow="-120" windowWidth="20730" windowHeight="11160" xr2:uid="{9376562F-8902-40D0-BEE5-06F83B2D54BD}"/>
  </bookViews>
  <sheets>
    <sheet name="Media" sheetId="1" r:id="rId1"/>
    <sheet name="Total" sheetId="2" r:id="rId2"/>
    <sheet name="Proporción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26" i="3"/>
  <c r="C25" i="3"/>
  <c r="C23" i="3"/>
  <c r="C12" i="3"/>
  <c r="C14" i="3"/>
  <c r="C15" i="3" s="1"/>
  <c r="I15" i="3" s="1"/>
  <c r="C31" i="2"/>
  <c r="C30" i="2"/>
  <c r="C29" i="2"/>
  <c r="C26" i="2"/>
  <c r="C19" i="2"/>
  <c r="I15" i="2" s="1"/>
  <c r="C12" i="2"/>
  <c r="C16" i="2"/>
  <c r="C17" i="2" s="1"/>
  <c r="C14" i="2"/>
  <c r="C29" i="1"/>
  <c r="C28" i="1"/>
  <c r="C27" i="1"/>
  <c r="C26" i="1"/>
  <c r="C23" i="1"/>
  <c r="I15" i="1"/>
  <c r="C18" i="1"/>
  <c r="C13" i="1"/>
  <c r="C16" i="1"/>
  <c r="C15" i="1"/>
  <c r="C24" i="2" l="1"/>
  <c r="C28" i="2"/>
  <c r="C28" i="3" l="1"/>
  <c r="C29" i="3"/>
</calcChain>
</file>

<file path=xl/sharedStrings.xml><?xml version="1.0" encoding="utf-8"?>
<sst xmlns="http://schemas.openxmlformats.org/spreadsheetml/2006/main" count="123" uniqueCount="45">
  <si>
    <t>MUESTREO SIMPLE ALEATORIO</t>
  </si>
  <si>
    <t>Cálculo del tamaño de muestra</t>
  </si>
  <si>
    <t>Dr. Sc. Ezequiel López</t>
  </si>
  <si>
    <t>P.Agr. José Eduardo Ramírez</t>
  </si>
  <si>
    <t>Datos del muestreo preliminar o piloto</t>
  </si>
  <si>
    <t>N</t>
  </si>
  <si>
    <t>Tamaño de la población</t>
  </si>
  <si>
    <t>Media</t>
  </si>
  <si>
    <t>Media aritmética</t>
  </si>
  <si>
    <t>Varianza</t>
  </si>
  <si>
    <t>D.E.</t>
  </si>
  <si>
    <t>Desviación estándar</t>
  </si>
  <si>
    <t>Varianza muestral</t>
  </si>
  <si>
    <t>N.C.</t>
  </si>
  <si>
    <t>Nivel de confianza</t>
  </si>
  <si>
    <t>Z</t>
  </si>
  <si>
    <t>P(Z&lt;z)</t>
  </si>
  <si>
    <t>Error</t>
  </si>
  <si>
    <t>Error máximo permitido (en porcentaje)</t>
  </si>
  <si>
    <t>Precisión</t>
  </si>
  <si>
    <t>Alejamiento máximo (en unidades)</t>
  </si>
  <si>
    <t>Ecuación para el cálculo del tamaño de muestra, para estimar la media</t>
  </si>
  <si>
    <t>n =</t>
  </si>
  <si>
    <t>N.S.</t>
  </si>
  <si>
    <t>Nivel de significancia</t>
  </si>
  <si>
    <t>Unidades de muestreo</t>
  </si>
  <si>
    <t>Corrección</t>
  </si>
  <si>
    <t>Corrección para poblaciones finitas</t>
  </si>
  <si>
    <t>Datos del muestreo definitivo</t>
  </si>
  <si>
    <t>E.E.</t>
  </si>
  <si>
    <t>Error estándar de la media</t>
  </si>
  <si>
    <t>E.M.</t>
  </si>
  <si>
    <t>Error de muestreo</t>
  </si>
  <si>
    <t>L.S.</t>
  </si>
  <si>
    <t>L.I.</t>
  </si>
  <si>
    <t>Límite superior de confianza</t>
  </si>
  <si>
    <t>Límite inferior de confianza</t>
  </si>
  <si>
    <t>Ecuación para el cálculo del tamaño de muestra, para estimar el total</t>
  </si>
  <si>
    <t>Total</t>
  </si>
  <si>
    <t>Total estimado</t>
  </si>
  <si>
    <t>Ecuación para el cálculo del tamaño de muestra, para estimar una proporción</t>
  </si>
  <si>
    <t>p</t>
  </si>
  <si>
    <t>q</t>
  </si>
  <si>
    <t>Proporción de éxito</t>
  </si>
  <si>
    <t>Proporción de fracaso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</si>
</sst>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" xfId="0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0" fillId="0" borderId="11" xfId="0" applyBorder="1" applyAlignment="1">
      <alignment horizontal="center"/>
    </xf>
    <xf numFmtId="0" fontId="1" fillId="4" borderId="14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4" borderId="26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10" xfId="0" applyBorder="1"/>
    <xf numFmtId="0" fontId="5" fillId="0" borderId="0" xfId="0" applyFont="1" applyAlignment="1">
      <alignment horizontal="center"/>
    </xf>
    <xf numFmtId="2" fontId="0" fillId="6" borderId="11" xfId="0" applyNumberFormat="1" applyFill="1" applyBorder="1" applyAlignment="1">
      <alignment horizontal="center" vertical="center"/>
    </xf>
    <xf numFmtId="9" fontId="0" fillId="6" borderId="11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2" fontId="0" fillId="6" borderId="15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7" borderId="19" xfId="0" applyFont="1" applyFill="1" applyBorder="1" applyAlignment="1">
      <alignment vertical="center"/>
    </xf>
    <xf numFmtId="0" fontId="0" fillId="6" borderId="11" xfId="0" applyFill="1" applyBorder="1" applyAlignment="1">
      <alignment horizontal="center"/>
    </xf>
    <xf numFmtId="0" fontId="5" fillId="0" borderId="0" xfId="0" applyFont="1"/>
    <xf numFmtId="9" fontId="0" fillId="0" borderId="22" xfId="0" applyNumberFormat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9</xdr:row>
      <xdr:rowOff>9525</xdr:rowOff>
    </xdr:from>
    <xdr:to>
      <xdr:col>12</xdr:col>
      <xdr:colOff>447675</xdr:colOff>
      <xdr:row>13</xdr:row>
      <xdr:rowOff>47463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C666DB-B844-4ED6-A9AF-AC7EF5074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325" y="2295525"/>
          <a:ext cx="3781425" cy="1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0</xdr:col>
      <xdr:colOff>1733550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89B2B0-AB8F-4095-8BEB-1232E08AA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1628774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0</xdr:col>
      <xdr:colOff>1695450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1C64DC-ECF8-4F59-B2FD-903F69150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1628774" cy="13811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9</xdr:row>
      <xdr:rowOff>9525</xdr:rowOff>
    </xdr:from>
    <xdr:to>
      <xdr:col>11</xdr:col>
      <xdr:colOff>466726</xdr:colOff>
      <xdr:row>13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1D8D0F-35F2-41D1-83A2-586C15950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8551" y="2295525"/>
          <a:ext cx="2667000" cy="125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0</xdr:col>
      <xdr:colOff>1695450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5A8F99-843C-49B9-9ED0-32041D6F7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1628774" cy="1381125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752475</xdr:colOff>
      <xdr:row>9</xdr:row>
      <xdr:rowOff>76200</xdr:rowOff>
    </xdr:from>
    <xdr:to>
      <xdr:col>11</xdr:col>
      <xdr:colOff>142469</xdr:colOff>
      <xdr:row>13</xdr:row>
      <xdr:rowOff>114138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0C8E38-A398-4C01-93FF-8F5F22E1B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2362200"/>
          <a:ext cx="3247619" cy="1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6EBF-587F-44E3-BD55-D156559DA4A9}">
  <dimension ref="B1:M29"/>
  <sheetViews>
    <sheetView tabSelected="1" topLeftCell="A4" workbookViewId="0">
      <selection activeCell="B14" sqref="B14:F16"/>
    </sheetView>
  </sheetViews>
  <sheetFormatPr baseColWidth="10" defaultRowHeight="15" x14ac:dyDescent="0.25"/>
  <cols>
    <col min="1" max="1" width="27.140625" customWidth="1"/>
    <col min="6" max="6" width="14" customWidth="1"/>
    <col min="8" max="8" width="12.140625" customWidth="1"/>
    <col min="13" max="13" width="13.7109375" customWidth="1"/>
  </cols>
  <sheetData>
    <row r="1" spans="2:13" ht="28.5" customHeight="1" x14ac:dyDescent="0.25">
      <c r="B1" s="1" t="s">
        <v>0</v>
      </c>
      <c r="C1" s="2"/>
      <c r="D1" s="2"/>
      <c r="E1" s="2"/>
      <c r="F1" s="3"/>
    </row>
    <row r="2" spans="2:13" ht="30.75" customHeight="1" thickBot="1" x14ac:dyDescent="0.3">
      <c r="B2" s="4" t="s">
        <v>1</v>
      </c>
      <c r="C2" s="5"/>
      <c r="D2" s="5"/>
      <c r="E2" s="5"/>
      <c r="F2" s="6"/>
    </row>
    <row r="3" spans="2:13" ht="15.75" thickBot="1" x14ac:dyDescent="0.3"/>
    <row r="4" spans="2:13" ht="18.75" x14ac:dyDescent="0.3">
      <c r="B4" s="7" t="s">
        <v>2</v>
      </c>
      <c r="C4" s="8"/>
      <c r="D4" s="9"/>
    </row>
    <row r="5" spans="2:13" ht="19.5" thickBot="1" x14ac:dyDescent="0.35">
      <c r="B5" s="10" t="s">
        <v>3</v>
      </c>
      <c r="C5" s="11"/>
      <c r="D5" s="12"/>
    </row>
    <row r="7" spans="2:13" ht="15.75" thickBot="1" x14ac:dyDescent="0.3"/>
    <row r="8" spans="2:13" ht="19.5" thickBot="1" x14ac:dyDescent="0.35">
      <c r="B8" s="13" t="s">
        <v>4</v>
      </c>
      <c r="C8" s="14"/>
      <c r="D8" s="14"/>
      <c r="E8" s="15"/>
    </row>
    <row r="9" spans="2:13" ht="16.5" thickBot="1" x14ac:dyDescent="0.3">
      <c r="H9" s="45" t="s">
        <v>21</v>
      </c>
      <c r="I9" s="45"/>
      <c r="J9" s="45"/>
      <c r="K9" s="45"/>
      <c r="L9" s="45"/>
      <c r="M9" s="45"/>
    </row>
    <row r="10" spans="2:13" ht="24.95" customHeight="1" x14ac:dyDescent="0.25">
      <c r="B10" s="17" t="s">
        <v>5</v>
      </c>
      <c r="C10" s="30">
        <v>500</v>
      </c>
      <c r="D10" s="20" t="s">
        <v>6</v>
      </c>
      <c r="E10" s="21"/>
      <c r="F10" s="22"/>
    </row>
    <row r="11" spans="2:13" ht="24.95" customHeight="1" x14ac:dyDescent="0.25">
      <c r="B11" s="18" t="s">
        <v>7</v>
      </c>
      <c r="C11" s="31">
        <v>42.2</v>
      </c>
      <c r="D11" s="23" t="s">
        <v>8</v>
      </c>
      <c r="E11" s="24"/>
      <c r="F11" s="25"/>
    </row>
    <row r="12" spans="2:13" ht="24.95" customHeight="1" x14ac:dyDescent="0.25">
      <c r="B12" s="18" t="s">
        <v>9</v>
      </c>
      <c r="C12" s="32">
        <v>462.8</v>
      </c>
      <c r="D12" s="23" t="s">
        <v>12</v>
      </c>
      <c r="E12" s="24"/>
      <c r="F12" s="25"/>
    </row>
    <row r="13" spans="2:13" ht="24.95" customHeight="1" x14ac:dyDescent="0.25">
      <c r="B13" s="18" t="s">
        <v>10</v>
      </c>
      <c r="C13" s="46">
        <f>ROUND(SQRT(C12),2)</f>
        <v>21.51</v>
      </c>
      <c r="D13" s="23" t="s">
        <v>11</v>
      </c>
      <c r="E13" s="24"/>
      <c r="F13" s="25"/>
    </row>
    <row r="14" spans="2:13" ht="24.95" customHeight="1" thickBot="1" x14ac:dyDescent="0.3">
      <c r="B14" s="18" t="s">
        <v>13</v>
      </c>
      <c r="C14" s="34">
        <v>0.95</v>
      </c>
      <c r="D14" s="23" t="s">
        <v>14</v>
      </c>
      <c r="E14" s="24"/>
      <c r="F14" s="25"/>
    </row>
    <row r="15" spans="2:13" ht="24.95" customHeight="1" thickBot="1" x14ac:dyDescent="0.3">
      <c r="B15" s="41" t="s">
        <v>23</v>
      </c>
      <c r="C15" s="47">
        <f>1-C14</f>
        <v>5.0000000000000044E-2</v>
      </c>
      <c r="D15" s="23" t="s">
        <v>24</v>
      </c>
      <c r="E15" s="24"/>
      <c r="F15" s="25"/>
      <c r="H15" s="29" t="s">
        <v>22</v>
      </c>
      <c r="I15" s="42">
        <f>ROUND((C10*C16^2*C12)/(C10*C18^2+C16^2*C12),0)</f>
        <v>83</v>
      </c>
      <c r="J15" s="43" t="s">
        <v>25</v>
      </c>
      <c r="K15" s="44"/>
    </row>
    <row r="16" spans="2:13" ht="24.95" customHeight="1" x14ac:dyDescent="0.25">
      <c r="B16" s="18" t="s">
        <v>15</v>
      </c>
      <c r="C16" s="46">
        <f>ROUND(NORMSINV(1-C15/2),2)</f>
        <v>1.96</v>
      </c>
      <c r="D16" s="23" t="s">
        <v>16</v>
      </c>
      <c r="E16" s="24"/>
      <c r="F16" s="25"/>
    </row>
    <row r="17" spans="2:6" ht="24.95" customHeight="1" x14ac:dyDescent="0.25">
      <c r="B17" s="18" t="s">
        <v>17</v>
      </c>
      <c r="C17" s="34">
        <v>0.1</v>
      </c>
      <c r="D17" s="35" t="s">
        <v>18</v>
      </c>
      <c r="E17" s="36"/>
      <c r="F17" s="37"/>
    </row>
    <row r="18" spans="2:6" ht="24.95" customHeight="1" thickBot="1" x14ac:dyDescent="0.3">
      <c r="B18" s="19" t="s">
        <v>19</v>
      </c>
      <c r="C18" s="48">
        <f>ROUND(C11*C17,2)</f>
        <v>4.22</v>
      </c>
      <c r="D18" s="38" t="s">
        <v>20</v>
      </c>
      <c r="E18" s="39"/>
      <c r="F18" s="40"/>
    </row>
    <row r="20" spans="2:6" ht="15.75" thickBot="1" x14ac:dyDescent="0.3"/>
    <row r="21" spans="2:6" ht="19.5" thickBot="1" x14ac:dyDescent="0.35">
      <c r="B21" s="13" t="s">
        <v>28</v>
      </c>
      <c r="C21" s="14"/>
      <c r="D21" s="14"/>
      <c r="E21" s="15"/>
    </row>
    <row r="22" spans="2:6" ht="15.75" thickBot="1" x14ac:dyDescent="0.3"/>
    <row r="23" spans="2:6" ht="24.95" customHeight="1" x14ac:dyDescent="0.25">
      <c r="B23" s="17" t="s">
        <v>26</v>
      </c>
      <c r="C23" s="55">
        <f>ROUND(SQRT(($C$10-$I$15)/$C$10),2)</f>
        <v>0.91</v>
      </c>
      <c r="D23" s="50" t="s">
        <v>27</v>
      </c>
      <c r="E23" s="50"/>
      <c r="F23" s="51"/>
    </row>
    <row r="24" spans="2:6" ht="24.95" customHeight="1" x14ac:dyDescent="0.25">
      <c r="B24" s="18" t="s">
        <v>7</v>
      </c>
      <c r="C24" s="31">
        <v>47.2</v>
      </c>
      <c r="D24" s="49" t="s">
        <v>8</v>
      </c>
      <c r="E24" s="49"/>
      <c r="F24" s="52"/>
    </row>
    <row r="25" spans="2:6" ht="24.95" customHeight="1" x14ac:dyDescent="0.25">
      <c r="B25" s="18" t="s">
        <v>10</v>
      </c>
      <c r="C25" s="31">
        <v>25.6</v>
      </c>
      <c r="D25" s="23" t="s">
        <v>11</v>
      </c>
      <c r="E25" s="24"/>
      <c r="F25" s="25"/>
    </row>
    <row r="26" spans="2:6" ht="24.95" customHeight="1" x14ac:dyDescent="0.25">
      <c r="B26" s="18" t="s">
        <v>29</v>
      </c>
      <c r="C26" s="56">
        <f>ROUND(C25/SQRT(I15),2)</f>
        <v>2.81</v>
      </c>
      <c r="D26" s="53" t="s">
        <v>30</v>
      </c>
      <c r="E26" s="53"/>
      <c r="F26" s="54"/>
    </row>
    <row r="27" spans="2:6" ht="24.95" customHeight="1" x14ac:dyDescent="0.25">
      <c r="B27" s="18" t="s">
        <v>31</v>
      </c>
      <c r="C27" s="56">
        <f>ROUND($C$16*$C$26*$C$23,2)</f>
        <v>5.01</v>
      </c>
      <c r="D27" s="23" t="s">
        <v>32</v>
      </c>
      <c r="E27" s="24"/>
      <c r="F27" s="25"/>
    </row>
    <row r="28" spans="2:6" ht="24.95" customHeight="1" x14ac:dyDescent="0.25">
      <c r="B28" s="18" t="s">
        <v>33</v>
      </c>
      <c r="C28" s="56">
        <f>$C$24+C27</f>
        <v>52.21</v>
      </c>
      <c r="D28" s="23" t="s">
        <v>35</v>
      </c>
      <c r="E28" s="24"/>
      <c r="F28" s="25"/>
    </row>
    <row r="29" spans="2:6" ht="24.95" customHeight="1" thickBot="1" x14ac:dyDescent="0.3">
      <c r="B29" s="19" t="s">
        <v>34</v>
      </c>
      <c r="C29" s="48">
        <f>$C$24-C27</f>
        <v>42.190000000000005</v>
      </c>
      <c r="D29" s="26" t="s">
        <v>36</v>
      </c>
      <c r="E29" s="27"/>
      <c r="F29" s="28"/>
    </row>
  </sheetData>
  <mergeCells count="14">
    <mergeCell ref="D25:F25"/>
    <mergeCell ref="D27:F27"/>
    <mergeCell ref="D28:F28"/>
    <mergeCell ref="D29:F29"/>
    <mergeCell ref="H9:M9"/>
    <mergeCell ref="D15:F15"/>
    <mergeCell ref="D23:F23"/>
    <mergeCell ref="D24:F24"/>
    <mergeCell ref="D10:F10"/>
    <mergeCell ref="D11:F11"/>
    <mergeCell ref="D12:F12"/>
    <mergeCell ref="D13:F13"/>
    <mergeCell ref="D14:F14"/>
    <mergeCell ref="D16:F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DDC5-49A9-4463-BF43-586E2E0B2080}">
  <dimension ref="B1:M31"/>
  <sheetViews>
    <sheetView workbookViewId="0">
      <selection activeCell="N13" sqref="N13"/>
    </sheetView>
  </sheetViews>
  <sheetFormatPr baseColWidth="10" defaultRowHeight="15" x14ac:dyDescent="0.25"/>
  <cols>
    <col min="1" max="1" width="27.140625" customWidth="1"/>
    <col min="3" max="3" width="12.5703125" bestFit="1" customWidth="1"/>
    <col min="6" max="6" width="14" customWidth="1"/>
    <col min="8" max="8" width="12.140625" customWidth="1"/>
    <col min="13" max="13" width="13.7109375" customWidth="1"/>
  </cols>
  <sheetData>
    <row r="1" spans="2:13" ht="28.5" customHeight="1" x14ac:dyDescent="0.25">
      <c r="B1" s="1" t="s">
        <v>0</v>
      </c>
      <c r="C1" s="2"/>
      <c r="D1" s="2"/>
      <c r="E1" s="2"/>
      <c r="F1" s="3"/>
    </row>
    <row r="2" spans="2:13" ht="30.75" customHeight="1" thickBot="1" x14ac:dyDescent="0.3">
      <c r="B2" s="4" t="s">
        <v>1</v>
      </c>
      <c r="C2" s="5"/>
      <c r="D2" s="5"/>
      <c r="E2" s="5"/>
      <c r="F2" s="6"/>
    </row>
    <row r="3" spans="2:13" ht="15.75" thickBot="1" x14ac:dyDescent="0.3"/>
    <row r="4" spans="2:13" ht="18.75" x14ac:dyDescent="0.3">
      <c r="B4" s="7" t="s">
        <v>2</v>
      </c>
      <c r="C4" s="8"/>
      <c r="D4" s="9"/>
    </row>
    <row r="5" spans="2:13" ht="19.5" thickBot="1" x14ac:dyDescent="0.35">
      <c r="B5" s="10" t="s">
        <v>3</v>
      </c>
      <c r="C5" s="11"/>
      <c r="D5" s="12"/>
    </row>
    <row r="7" spans="2:13" ht="15.75" thickBot="1" x14ac:dyDescent="0.3"/>
    <row r="8" spans="2:13" ht="19.5" thickBot="1" x14ac:dyDescent="0.35">
      <c r="B8" s="13" t="s">
        <v>4</v>
      </c>
      <c r="C8" s="14"/>
      <c r="D8" s="14"/>
      <c r="E8" s="15"/>
    </row>
    <row r="9" spans="2:13" ht="16.5" thickBot="1" x14ac:dyDescent="0.3">
      <c r="H9" s="45" t="s">
        <v>37</v>
      </c>
      <c r="I9" s="45"/>
      <c r="J9" s="45"/>
      <c r="K9" s="45"/>
      <c r="L9" s="45"/>
      <c r="M9" s="45"/>
    </row>
    <row r="10" spans="2:13" ht="24.95" customHeight="1" x14ac:dyDescent="0.25">
      <c r="B10" s="17" t="s">
        <v>5</v>
      </c>
      <c r="C10" s="30">
        <v>500</v>
      </c>
      <c r="D10" s="20" t="s">
        <v>6</v>
      </c>
      <c r="E10" s="21"/>
      <c r="F10" s="22"/>
    </row>
    <row r="11" spans="2:13" ht="24.95" customHeight="1" x14ac:dyDescent="0.25">
      <c r="B11" s="18" t="s">
        <v>7</v>
      </c>
      <c r="C11" s="31">
        <v>9635</v>
      </c>
      <c r="D11" s="23" t="s">
        <v>8</v>
      </c>
      <c r="E11" s="24"/>
      <c r="F11" s="25"/>
    </row>
    <row r="12" spans="2:13" ht="24.95" customHeight="1" x14ac:dyDescent="0.25">
      <c r="B12" s="57" t="s">
        <v>38</v>
      </c>
      <c r="C12" s="16">
        <f>C10*C11</f>
        <v>4817500</v>
      </c>
      <c r="D12" s="49" t="s">
        <v>39</v>
      </c>
      <c r="E12" s="49"/>
      <c r="F12" s="52"/>
    </row>
    <row r="13" spans="2:13" ht="24.95" customHeight="1" x14ac:dyDescent="0.25">
      <c r="B13" s="18" t="s">
        <v>9</v>
      </c>
      <c r="C13" s="33">
        <v>129975026</v>
      </c>
      <c r="D13" s="23" t="s">
        <v>12</v>
      </c>
      <c r="E13" s="24"/>
      <c r="F13" s="25"/>
    </row>
    <row r="14" spans="2:13" ht="24.95" customHeight="1" thickBot="1" x14ac:dyDescent="0.3">
      <c r="B14" s="18" t="s">
        <v>10</v>
      </c>
      <c r="C14" s="46">
        <f>ROUND(SQRT(C13),2)</f>
        <v>11400.66</v>
      </c>
      <c r="D14" s="23" t="s">
        <v>11</v>
      </c>
      <c r="E14" s="24"/>
      <c r="F14" s="25"/>
    </row>
    <row r="15" spans="2:13" ht="24.95" customHeight="1" thickBot="1" x14ac:dyDescent="0.3">
      <c r="B15" s="18" t="s">
        <v>13</v>
      </c>
      <c r="C15" s="34">
        <v>0.95</v>
      </c>
      <c r="D15" s="23" t="s">
        <v>14</v>
      </c>
      <c r="E15" s="24"/>
      <c r="F15" s="25"/>
      <c r="H15" s="29" t="s">
        <v>22</v>
      </c>
      <c r="I15" s="42">
        <f>ROUND((C10^2*C17^2*C13)/(C19^2+C10*+C17^2*C13),0)</f>
        <v>162</v>
      </c>
      <c r="J15" s="43" t="s">
        <v>25</v>
      </c>
      <c r="K15" s="44"/>
    </row>
    <row r="16" spans="2:13" ht="24.95" customHeight="1" x14ac:dyDescent="0.25">
      <c r="B16" s="41" t="s">
        <v>23</v>
      </c>
      <c r="C16" s="47">
        <f>1-C15</f>
        <v>5.0000000000000044E-2</v>
      </c>
      <c r="D16" s="23" t="s">
        <v>24</v>
      </c>
      <c r="E16" s="24"/>
      <c r="F16" s="25"/>
    </row>
    <row r="17" spans="2:6" ht="24.95" customHeight="1" x14ac:dyDescent="0.25">
      <c r="B17" s="18" t="s">
        <v>15</v>
      </c>
      <c r="C17" s="46">
        <f>ROUND(NORMSINV(1-C16/2),2)</f>
        <v>1.96</v>
      </c>
      <c r="D17" s="23" t="s">
        <v>16</v>
      </c>
      <c r="E17" s="24"/>
      <c r="F17" s="25"/>
    </row>
    <row r="18" spans="2:6" ht="24.95" customHeight="1" x14ac:dyDescent="0.25">
      <c r="B18" s="18" t="s">
        <v>17</v>
      </c>
      <c r="C18" s="34">
        <v>0.15</v>
      </c>
      <c r="D18" s="35" t="s">
        <v>18</v>
      </c>
      <c r="E18" s="36"/>
      <c r="F18" s="37"/>
    </row>
    <row r="19" spans="2:6" ht="24.95" customHeight="1" thickBot="1" x14ac:dyDescent="0.3">
      <c r="B19" s="19" t="s">
        <v>19</v>
      </c>
      <c r="C19" s="48">
        <f>ROUND(C10*C11*C18,2)</f>
        <v>722625</v>
      </c>
      <c r="D19" s="38" t="s">
        <v>20</v>
      </c>
      <c r="E19" s="39"/>
      <c r="F19" s="40"/>
    </row>
    <row r="21" spans="2:6" ht="15.75" thickBot="1" x14ac:dyDescent="0.3"/>
    <row r="22" spans="2:6" ht="19.5" thickBot="1" x14ac:dyDescent="0.35">
      <c r="B22" s="13" t="s">
        <v>28</v>
      </c>
      <c r="C22" s="14"/>
      <c r="D22" s="14"/>
      <c r="E22" s="15"/>
    </row>
    <row r="23" spans="2:6" ht="15.75" thickBot="1" x14ac:dyDescent="0.3"/>
    <row r="24" spans="2:6" ht="24.95" customHeight="1" x14ac:dyDescent="0.25">
      <c r="B24" s="17" t="s">
        <v>26</v>
      </c>
      <c r="C24" s="55">
        <f>ROUND(SQRT(($C$10-$I$15)/$C$10),2)</f>
        <v>0.82</v>
      </c>
      <c r="D24" s="50" t="s">
        <v>27</v>
      </c>
      <c r="E24" s="50"/>
      <c r="F24" s="51"/>
    </row>
    <row r="25" spans="2:6" ht="24.95" customHeight="1" x14ac:dyDescent="0.25">
      <c r="B25" s="18" t="s">
        <v>7</v>
      </c>
      <c r="C25" s="31">
        <v>9750</v>
      </c>
      <c r="D25" s="49" t="s">
        <v>8</v>
      </c>
      <c r="E25" s="49"/>
      <c r="F25" s="52"/>
    </row>
    <row r="26" spans="2:6" ht="24.95" customHeight="1" x14ac:dyDescent="0.25">
      <c r="B26" s="57" t="s">
        <v>38</v>
      </c>
      <c r="C26" s="58">
        <f>C10*C25</f>
        <v>4875000</v>
      </c>
      <c r="D26" s="49" t="s">
        <v>39</v>
      </c>
      <c r="E26" s="49"/>
      <c r="F26" s="52"/>
    </row>
    <row r="27" spans="2:6" ht="24.95" customHeight="1" x14ac:dyDescent="0.25">
      <c r="B27" s="18" t="s">
        <v>10</v>
      </c>
      <c r="C27" s="31">
        <v>12500</v>
      </c>
      <c r="D27" s="23" t="s">
        <v>11</v>
      </c>
      <c r="E27" s="24"/>
      <c r="F27" s="25"/>
    </row>
    <row r="28" spans="2:6" ht="24.95" customHeight="1" x14ac:dyDescent="0.25">
      <c r="B28" s="18" t="s">
        <v>29</v>
      </c>
      <c r="C28" s="56">
        <f>ROUND(C27/SQRT(I15),2)</f>
        <v>982.09</v>
      </c>
      <c r="D28" s="53" t="s">
        <v>30</v>
      </c>
      <c r="E28" s="53"/>
      <c r="F28" s="54"/>
    </row>
    <row r="29" spans="2:6" ht="24.95" customHeight="1" x14ac:dyDescent="0.25">
      <c r="B29" s="18" t="s">
        <v>31</v>
      </c>
      <c r="C29" s="56">
        <f>ROUND($C$10*$C$17*$C$28*$C$24,2)</f>
        <v>789207.52</v>
      </c>
      <c r="D29" s="35" t="s">
        <v>32</v>
      </c>
      <c r="E29" s="36"/>
      <c r="F29" s="37"/>
    </row>
    <row r="30" spans="2:6" ht="24.95" customHeight="1" x14ac:dyDescent="0.25">
      <c r="B30" s="18" t="s">
        <v>33</v>
      </c>
      <c r="C30" s="56">
        <f>$C$26+C29</f>
        <v>5664207.5199999996</v>
      </c>
      <c r="D30" s="35" t="s">
        <v>35</v>
      </c>
      <c r="E30" s="36"/>
      <c r="F30" s="37"/>
    </row>
    <row r="31" spans="2:6" ht="24.95" customHeight="1" thickBot="1" x14ac:dyDescent="0.3">
      <c r="B31" s="19" t="s">
        <v>34</v>
      </c>
      <c r="C31" s="48">
        <f>$C$26-C29</f>
        <v>4085792.48</v>
      </c>
      <c r="D31" s="38" t="s">
        <v>36</v>
      </c>
      <c r="E31" s="39"/>
      <c r="F31" s="40"/>
    </row>
  </sheetData>
  <mergeCells count="13">
    <mergeCell ref="D12:F12"/>
    <mergeCell ref="D14:F14"/>
    <mergeCell ref="D17:F17"/>
    <mergeCell ref="D26:F26"/>
    <mergeCell ref="D15:F15"/>
    <mergeCell ref="D16:F16"/>
    <mergeCell ref="D24:F24"/>
    <mergeCell ref="D25:F25"/>
    <mergeCell ref="D27:F27"/>
    <mergeCell ref="H9:M9"/>
    <mergeCell ref="D10:F10"/>
    <mergeCell ref="D11:F11"/>
    <mergeCell ref="D13:F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8CA2-5069-4C52-86AD-3C57BBB2D397}">
  <dimension ref="B1:M29"/>
  <sheetViews>
    <sheetView workbookViewId="0">
      <selection activeCell="I3" sqref="I3"/>
    </sheetView>
  </sheetViews>
  <sheetFormatPr baseColWidth="10" defaultRowHeight="15" x14ac:dyDescent="0.25"/>
  <cols>
    <col min="1" max="1" width="27.140625" customWidth="1"/>
    <col min="3" max="3" width="12.5703125" bestFit="1" customWidth="1"/>
    <col min="6" max="6" width="14" customWidth="1"/>
    <col min="8" max="8" width="12.140625" customWidth="1"/>
    <col min="13" max="13" width="13.7109375" customWidth="1"/>
  </cols>
  <sheetData>
    <row r="1" spans="2:13" ht="28.5" customHeight="1" x14ac:dyDescent="0.25">
      <c r="B1" s="1" t="s">
        <v>0</v>
      </c>
      <c r="C1" s="2"/>
      <c r="D1" s="2"/>
      <c r="E1" s="2"/>
      <c r="F1" s="3"/>
    </row>
    <row r="2" spans="2:13" ht="30.75" customHeight="1" thickBot="1" x14ac:dyDescent="0.3">
      <c r="B2" s="4" t="s">
        <v>1</v>
      </c>
      <c r="C2" s="5"/>
      <c r="D2" s="5"/>
      <c r="E2" s="5"/>
      <c r="F2" s="6"/>
    </row>
    <row r="3" spans="2:13" ht="15.75" thickBot="1" x14ac:dyDescent="0.3"/>
    <row r="4" spans="2:13" ht="18.75" x14ac:dyDescent="0.3">
      <c r="B4" s="7" t="s">
        <v>2</v>
      </c>
      <c r="C4" s="8"/>
      <c r="D4" s="9"/>
    </row>
    <row r="5" spans="2:13" ht="19.5" thickBot="1" x14ac:dyDescent="0.35">
      <c r="B5" s="10" t="s">
        <v>3</v>
      </c>
      <c r="C5" s="11"/>
      <c r="D5" s="12"/>
    </row>
    <row r="7" spans="2:13" ht="15.75" thickBot="1" x14ac:dyDescent="0.3"/>
    <row r="8" spans="2:13" ht="19.5" thickBot="1" x14ac:dyDescent="0.35">
      <c r="B8" s="13" t="s">
        <v>4</v>
      </c>
      <c r="C8" s="14"/>
      <c r="D8" s="14"/>
      <c r="E8" s="15"/>
    </row>
    <row r="9" spans="2:13" ht="16.5" thickBot="1" x14ac:dyDescent="0.3">
      <c r="H9" s="59" t="s">
        <v>40</v>
      </c>
      <c r="I9" s="59"/>
      <c r="J9" s="59"/>
      <c r="K9" s="59"/>
      <c r="L9" s="59"/>
      <c r="M9" s="59"/>
    </row>
    <row r="10" spans="2:13" ht="24.95" customHeight="1" x14ac:dyDescent="0.25">
      <c r="B10" s="17" t="s">
        <v>5</v>
      </c>
      <c r="C10" s="30">
        <v>1500</v>
      </c>
      <c r="D10" s="20" t="s">
        <v>6</v>
      </c>
      <c r="E10" s="21"/>
      <c r="F10" s="22"/>
    </row>
    <row r="11" spans="2:13" ht="24.95" customHeight="1" x14ac:dyDescent="0.25">
      <c r="B11" s="18" t="s">
        <v>41</v>
      </c>
      <c r="C11" s="31">
        <v>0.5</v>
      </c>
      <c r="D11" s="23" t="s">
        <v>43</v>
      </c>
      <c r="E11" s="24"/>
      <c r="F11" s="25"/>
    </row>
    <row r="12" spans="2:13" ht="24.95" customHeight="1" x14ac:dyDescent="0.25">
      <c r="B12" s="57" t="s">
        <v>42</v>
      </c>
      <c r="C12" s="56">
        <f>1-C11</f>
        <v>0.5</v>
      </c>
      <c r="D12" s="49" t="s">
        <v>44</v>
      </c>
      <c r="E12" s="49"/>
      <c r="F12" s="52"/>
    </row>
    <row r="13" spans="2:13" ht="24.95" customHeight="1" x14ac:dyDescent="0.25">
      <c r="B13" s="18" t="s">
        <v>13</v>
      </c>
      <c r="C13" s="34">
        <v>0.95</v>
      </c>
      <c r="D13" s="23" t="s">
        <v>14</v>
      </c>
      <c r="E13" s="24"/>
      <c r="F13" s="25"/>
    </row>
    <row r="14" spans="2:13" ht="24.95" customHeight="1" thickBot="1" x14ac:dyDescent="0.3">
      <c r="B14" s="41" t="s">
        <v>23</v>
      </c>
      <c r="C14" s="47">
        <f>1-C13</f>
        <v>5.0000000000000044E-2</v>
      </c>
      <c r="D14" s="23" t="s">
        <v>24</v>
      </c>
      <c r="E14" s="24"/>
      <c r="F14" s="25"/>
    </row>
    <row r="15" spans="2:13" ht="24.95" customHeight="1" thickBot="1" x14ac:dyDescent="0.3">
      <c r="B15" s="18" t="s">
        <v>15</v>
      </c>
      <c r="C15" s="46">
        <f>ROUND(NORMSINV(1-C14/2),2)</f>
        <v>1.96</v>
      </c>
      <c r="D15" s="23" t="s">
        <v>16</v>
      </c>
      <c r="E15" s="24"/>
      <c r="F15" s="25"/>
      <c r="H15" s="29" t="s">
        <v>22</v>
      </c>
      <c r="I15" s="42">
        <f>ROUND((C10*C15^2*C11*C12)/(C10*C16^2+C15^2*C11*C12),0)</f>
        <v>306</v>
      </c>
      <c r="J15" s="43" t="s">
        <v>25</v>
      </c>
      <c r="K15" s="44"/>
    </row>
    <row r="16" spans="2:13" ht="24.95" customHeight="1" thickBot="1" x14ac:dyDescent="0.3">
      <c r="B16" s="19" t="s">
        <v>19</v>
      </c>
      <c r="C16" s="60">
        <v>0.05</v>
      </c>
      <c r="D16" s="26" t="s">
        <v>20</v>
      </c>
      <c r="E16" s="27"/>
      <c r="F16" s="28"/>
    </row>
    <row r="17" spans="2:6" ht="24.95" customHeight="1" x14ac:dyDescent="0.25"/>
    <row r="18" spans="2:6" ht="24.95" customHeight="1" x14ac:dyDescent="0.25"/>
    <row r="20" spans="2:6" ht="15.75" thickBot="1" x14ac:dyDescent="0.3"/>
    <row r="21" spans="2:6" ht="19.5" thickBot="1" x14ac:dyDescent="0.35">
      <c r="B21" s="13" t="s">
        <v>28</v>
      </c>
      <c r="C21" s="14"/>
      <c r="D21" s="14"/>
      <c r="E21" s="15"/>
    </row>
    <row r="22" spans="2:6" ht="15.75" thickBot="1" x14ac:dyDescent="0.3"/>
    <row r="23" spans="2:6" ht="24.95" customHeight="1" x14ac:dyDescent="0.25">
      <c r="B23" s="17" t="s">
        <v>26</v>
      </c>
      <c r="C23" s="55">
        <f>ROUND(SQRT(($C$10-$I$15)/$C$10),2)</f>
        <v>0.89</v>
      </c>
      <c r="D23" s="50" t="s">
        <v>27</v>
      </c>
      <c r="E23" s="50"/>
      <c r="F23" s="51"/>
    </row>
    <row r="24" spans="2:6" ht="24.95" customHeight="1" x14ac:dyDescent="0.25">
      <c r="B24" s="18" t="s">
        <v>41</v>
      </c>
      <c r="C24" s="31">
        <v>0.45</v>
      </c>
      <c r="D24" s="49" t="s">
        <v>43</v>
      </c>
      <c r="E24" s="49"/>
      <c r="F24" s="52"/>
    </row>
    <row r="25" spans="2:6" ht="24.95" customHeight="1" x14ac:dyDescent="0.25">
      <c r="B25" s="57" t="s">
        <v>42</v>
      </c>
      <c r="C25" s="58">
        <f>1-C24</f>
        <v>0.55000000000000004</v>
      </c>
      <c r="D25" s="49" t="s">
        <v>44</v>
      </c>
      <c r="E25" s="49"/>
      <c r="F25" s="52"/>
    </row>
    <row r="26" spans="2:6" ht="24.95" customHeight="1" x14ac:dyDescent="0.25">
      <c r="B26" s="18" t="s">
        <v>29</v>
      </c>
      <c r="C26" s="56">
        <f>ROUND(SQRT(C24*C25/I15),3)</f>
        <v>2.8000000000000001E-2</v>
      </c>
      <c r="D26" s="53" t="s">
        <v>30</v>
      </c>
      <c r="E26" s="53"/>
      <c r="F26" s="54"/>
    </row>
    <row r="27" spans="2:6" ht="24.95" customHeight="1" x14ac:dyDescent="0.25">
      <c r="B27" s="18" t="s">
        <v>31</v>
      </c>
      <c r="C27" s="56">
        <f>ROUND(C26*C15*C23,2)</f>
        <v>0.05</v>
      </c>
      <c r="D27" s="35" t="s">
        <v>32</v>
      </c>
      <c r="E27" s="36"/>
      <c r="F27" s="37"/>
    </row>
    <row r="28" spans="2:6" ht="24.95" customHeight="1" x14ac:dyDescent="0.25">
      <c r="B28" s="18" t="s">
        <v>33</v>
      </c>
      <c r="C28" s="46">
        <f>$C$24+C27</f>
        <v>0.5</v>
      </c>
      <c r="D28" s="35" t="s">
        <v>35</v>
      </c>
      <c r="E28" s="36"/>
      <c r="F28" s="37"/>
    </row>
    <row r="29" spans="2:6" ht="24.95" customHeight="1" thickBot="1" x14ac:dyDescent="0.3">
      <c r="B29" s="19" t="s">
        <v>34</v>
      </c>
      <c r="C29" s="61">
        <f>$C$24-C27</f>
        <v>0.4</v>
      </c>
      <c r="D29" s="38" t="s">
        <v>36</v>
      </c>
      <c r="E29" s="39"/>
      <c r="F29" s="40"/>
    </row>
  </sheetData>
  <mergeCells count="10">
    <mergeCell ref="D16:F16"/>
    <mergeCell ref="D13:F13"/>
    <mergeCell ref="D14:F14"/>
    <mergeCell ref="D15:F15"/>
    <mergeCell ref="D23:F23"/>
    <mergeCell ref="D24:F24"/>
    <mergeCell ref="D25:F25"/>
    <mergeCell ref="D10:F10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Media</vt:lpstr>
      <vt:lpstr>Total</vt:lpstr>
      <vt:lpstr>Proporción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Ezequiel</dc:creator>
  <cp:lastModifiedBy>Ezequiel</cp:lastModifiedBy>
  <dcterms:created xsi:type="dcterms:W3CDTF">2019-03-18T01:42:18Z</dcterms:created>
  <dcterms:modified xsi:type="dcterms:W3CDTF">2019-03-18T05:00:03Z</dcterms:modified>
</cp:coreProperties>
</file>